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7235" windowHeight="672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7" i="1" l="1"/>
  <c r="C28" i="1" s="1"/>
  <c r="F28" i="1" s="1"/>
  <c r="C7" i="1"/>
  <c r="C22" i="1" s="1"/>
  <c r="F22" i="1" s="1"/>
  <c r="I7" i="1"/>
  <c r="G34" i="1"/>
  <c r="G28" i="1"/>
  <c r="G21" i="1"/>
  <c r="C23" i="1" l="1"/>
  <c r="F23" i="1" s="1"/>
  <c r="C21" i="1"/>
  <c r="F21" i="1" s="1"/>
  <c r="C25" i="1"/>
  <c r="C24" i="1"/>
  <c r="F24" i="1" s="1"/>
  <c r="C32" i="1"/>
  <c r="C30" i="1"/>
  <c r="E16" i="1" l="1"/>
  <c r="F32" i="1"/>
  <c r="E14" i="1"/>
  <c r="F30" i="1"/>
  <c r="F25" i="1" l="1"/>
  <c r="C26" i="1"/>
  <c r="F26" i="1" s="1"/>
  <c r="G27" i="1" l="1"/>
  <c r="D27" i="1"/>
  <c r="C31" i="1" l="1"/>
  <c r="F31" i="1" s="1"/>
  <c r="G33" i="1" s="1"/>
  <c r="G35" i="1" s="1"/>
  <c r="E15" i="1" l="1"/>
  <c r="E17" i="1" s="1"/>
  <c r="D33" i="1"/>
  <c r="D35" i="1" s="1"/>
</calcChain>
</file>

<file path=xl/comments1.xml><?xml version="1.0" encoding="utf-8"?>
<comments xmlns="http://schemas.openxmlformats.org/spreadsheetml/2006/main">
  <authors>
    <author>DAS</author>
  </authors>
  <commentList>
    <comment ref="C28" authorId="0">
      <text>
        <r>
          <rPr>
            <b/>
            <sz val="8"/>
            <color indexed="81"/>
            <rFont val="Tahoma"/>
          </rPr>
          <t xml:space="preserve">Put Bonus + LTA amount only
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<sst xmlns="http://schemas.openxmlformats.org/spreadsheetml/2006/main" count="46" uniqueCount="38">
  <si>
    <t>            Basic                            50%</t>
  </si>
  <si>
    <t>            HRA                             20%</t>
  </si>
  <si>
    <t>            Conveyance                  6%</t>
  </si>
  <si>
    <t>Particulars</t>
  </si>
  <si>
    <t>Yearly</t>
  </si>
  <si>
    <t>Grand Totals</t>
  </si>
  <si>
    <t>Monthly Salary Break up</t>
  </si>
  <si>
    <t>Monthly Salary Total</t>
  </si>
  <si>
    <t>Annual CTC without Bonus &amp; L. T. A.</t>
  </si>
  <si>
    <t xml:space="preserve">Basic </t>
  </si>
  <si>
    <t>H. R. A.</t>
  </si>
  <si>
    <t>Conveyance Allowance</t>
  </si>
  <si>
    <t>Education Allowance</t>
  </si>
  <si>
    <t>Conveyance Re-imbursement</t>
  </si>
  <si>
    <t>*Gratuity</t>
  </si>
  <si>
    <t>Gross Salary (A)</t>
  </si>
  <si>
    <t>Performance Bonus + L.T.A.</t>
  </si>
  <si>
    <t>Total Cost to the Company (Annual)</t>
  </si>
  <si>
    <t xml:space="preserve">            Education.                    6% </t>
  </si>
  <si>
    <t xml:space="preserve">            PF (for Basic only)</t>
  </si>
  <si>
    <t xml:space="preserve">Performance Bonus </t>
  </si>
  <si>
    <t>Retirals</t>
  </si>
  <si>
    <t xml:space="preserve">            Performance Bonus     5%</t>
  </si>
  <si>
    <t>Yearly &amp; Monthly Break Up of  Salary for F.Y. 2015-16</t>
  </si>
  <si>
    <t>Total CTC</t>
  </si>
  <si>
    <t xml:space="preserve">            Gratuity 15 days basic for every complted year after 5 years</t>
  </si>
  <si>
    <t xml:space="preserve">            Total %</t>
  </si>
  <si>
    <t>Designation :</t>
  </si>
  <si>
    <r>
      <t>PF - Employers</t>
    </r>
    <r>
      <rPr>
        <sz val="9"/>
        <color indexed="63"/>
        <rFont val="Arial"/>
      </rPr>
      <t xml:space="preserve"> Contribution 12% of basic</t>
    </r>
  </si>
  <si>
    <t>Retirals+Anual Bonus+LTA</t>
  </si>
  <si>
    <t>Annual Bonus+LTA 4% of CTC</t>
  </si>
  <si>
    <t>CTC</t>
  </si>
  <si>
    <t>You need change E3 only for different calculation</t>
  </si>
  <si>
    <t xml:space="preserve">            ESI/Insurance(for Gross)</t>
  </si>
  <si>
    <t>%</t>
  </si>
  <si>
    <r>
      <t>ESIC/Insurance -</t>
    </r>
    <r>
      <rPr>
        <sz val="9"/>
        <color indexed="63"/>
        <rFont val="Arial"/>
      </rPr>
      <t xml:space="preserve"> </t>
    </r>
    <r>
      <rPr>
        <b/>
        <sz val="9"/>
        <color indexed="63"/>
        <rFont val="Arial"/>
      </rPr>
      <t>Employers</t>
    </r>
    <r>
      <rPr>
        <sz val="9"/>
        <color indexed="63"/>
        <rFont val="Arial"/>
      </rPr>
      <t xml:space="preserve"> Contribution 4.75% of Gross Salary.</t>
    </r>
  </si>
  <si>
    <t>Factors to be considered while fixing ctc</t>
  </si>
  <si>
    <t>Employee cost budget,Present ctc,Similar Employees,Industry Standard,Availability of canidates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</si>
</sst>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##\ ##\ ##\ ###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9"/>
      <name val="Arial"/>
    </font>
    <font>
      <sz val="8"/>
      <name val="Arial"/>
    </font>
    <font>
      <sz val="9"/>
      <name val="Arial"/>
    </font>
    <font>
      <b/>
      <sz val="9"/>
      <color indexed="9"/>
      <name val="Arial"/>
    </font>
    <font>
      <b/>
      <sz val="9"/>
      <name val="Arial"/>
    </font>
    <font>
      <sz val="9"/>
      <color indexed="63"/>
      <name val="Arial"/>
    </font>
    <font>
      <sz val="9"/>
      <color indexed="9"/>
      <name val="Arial"/>
    </font>
    <font>
      <b/>
      <sz val="9"/>
      <color indexed="63"/>
      <name val="Arial"/>
    </font>
    <font>
      <b/>
      <sz val="9"/>
      <color indexed="63"/>
      <name val="Arial"/>
      <family val="2"/>
    </font>
    <font>
      <b/>
      <sz val="9"/>
      <name val="Arial"/>
      <family val="2"/>
    </font>
    <font>
      <b/>
      <sz val="8"/>
      <color indexed="81"/>
      <name val="Tahoma"/>
    </font>
    <font>
      <sz val="8"/>
      <color indexed="81"/>
      <name val="Tahoma"/>
    </font>
    <font>
      <sz val="9"/>
      <color indexed="63"/>
      <name val="Arial"/>
      <family val="2"/>
    </font>
    <font>
      <b/>
      <sz val="9"/>
      <color indexed="9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u/>
      <sz val="9"/>
      <color indexed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3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0" applyFont="1" applyFill="1"/>
    <xf numFmtId="0" fontId="4" fillId="0" borderId="0" xfId="0" applyFont="1" applyFill="1"/>
    <xf numFmtId="0" fontId="4" fillId="0" borderId="0" xfId="0" applyFont="1" applyFill="1" applyAlignment="1">
      <alignment horizontal="left"/>
    </xf>
    <xf numFmtId="0" fontId="5" fillId="2" borderId="4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164" fontId="4" fillId="0" borderId="7" xfId="1" applyNumberFormat="1" applyFont="1" applyFill="1" applyBorder="1" applyAlignment="1" applyProtection="1">
      <alignment horizontal="right"/>
    </xf>
    <xf numFmtId="0" fontId="5" fillId="2" borderId="8" xfId="0" applyFont="1" applyFill="1" applyBorder="1" applyAlignment="1">
      <alignment horizontal="center" vertical="top" wrapText="1"/>
    </xf>
    <xf numFmtId="0" fontId="5" fillId="2" borderId="1" xfId="0" applyFont="1" applyFill="1" applyBorder="1"/>
    <xf numFmtId="164" fontId="5" fillId="2" borderId="9" xfId="1" applyNumberFormat="1" applyFont="1" applyFill="1" applyBorder="1" applyAlignment="1" applyProtection="1">
      <alignment horizontal="right"/>
    </xf>
    <xf numFmtId="164" fontId="4" fillId="0" borderId="0" xfId="1" applyNumberFormat="1" applyFont="1" applyFill="1" applyBorder="1" applyAlignment="1" applyProtection="1">
      <alignment horizontal="right"/>
    </xf>
    <xf numFmtId="164" fontId="5" fillId="2" borderId="10" xfId="1" applyNumberFormat="1" applyFont="1" applyFill="1" applyBorder="1" applyAlignment="1" applyProtection="1">
      <alignment horizontal="right"/>
    </xf>
    <xf numFmtId="0" fontId="7" fillId="5" borderId="11" xfId="0" applyFont="1" applyFill="1" applyBorder="1"/>
    <xf numFmtId="164" fontId="4" fillId="3" borderId="12" xfId="1" applyNumberFormat="1" applyFont="1" applyFill="1" applyBorder="1" applyAlignment="1" applyProtection="1">
      <alignment horizontal="right"/>
    </xf>
    <xf numFmtId="164" fontId="4" fillId="4" borderId="14" xfId="1" applyNumberFormat="1" applyFont="1" applyFill="1" applyBorder="1" applyAlignment="1" applyProtection="1">
      <alignment horizontal="right"/>
    </xf>
    <xf numFmtId="0" fontId="7" fillId="5" borderId="15" xfId="0" applyFont="1" applyFill="1" applyBorder="1"/>
    <xf numFmtId="164" fontId="4" fillId="3" borderId="16" xfId="1" applyNumberFormat="1" applyFont="1" applyFill="1" applyBorder="1" applyAlignment="1" applyProtection="1">
      <alignment horizontal="right"/>
    </xf>
    <xf numFmtId="164" fontId="4" fillId="6" borderId="16" xfId="1" applyNumberFormat="1" applyFont="1" applyFill="1" applyBorder="1" applyAlignment="1" applyProtection="1">
      <alignment horizontal="right"/>
    </xf>
    <xf numFmtId="0" fontId="7" fillId="5" borderId="18" xfId="0" applyFont="1" applyFill="1" applyBorder="1"/>
    <xf numFmtId="164" fontId="4" fillId="3" borderId="13" xfId="1" applyNumberFormat="1" applyFont="1" applyFill="1" applyBorder="1" applyAlignment="1" applyProtection="1">
      <alignment horizontal="center"/>
    </xf>
    <xf numFmtId="164" fontId="6" fillId="4" borderId="17" xfId="1" applyNumberFormat="1" applyFont="1" applyFill="1" applyBorder="1" applyAlignment="1" applyProtection="1">
      <alignment horizontal="center"/>
    </xf>
    <xf numFmtId="0" fontId="5" fillId="2" borderId="19" xfId="0" applyFont="1" applyFill="1" applyBorder="1"/>
    <xf numFmtId="164" fontId="8" fillId="2" borderId="20" xfId="1" applyNumberFormat="1" applyFont="1" applyFill="1" applyBorder="1" applyAlignment="1" applyProtection="1">
      <alignment horizontal="right"/>
    </xf>
    <xf numFmtId="164" fontId="5" fillId="2" borderId="17" xfId="1" applyNumberFormat="1" applyFont="1" applyFill="1" applyBorder="1" applyAlignment="1" applyProtection="1">
      <alignment horizontal="right"/>
    </xf>
    <xf numFmtId="164" fontId="8" fillId="2" borderId="1" xfId="1" applyNumberFormat="1" applyFont="1" applyFill="1" applyBorder="1" applyAlignment="1" applyProtection="1">
      <alignment horizontal="right"/>
    </xf>
    <xf numFmtId="164" fontId="5" fillId="2" borderId="21" xfId="1" applyNumberFormat="1" applyFont="1" applyFill="1" applyBorder="1" applyAlignment="1" applyProtection="1">
      <alignment horizontal="right"/>
    </xf>
    <xf numFmtId="0" fontId="9" fillId="5" borderId="11" xfId="0" applyFont="1" applyFill="1" applyBorder="1"/>
    <xf numFmtId="164" fontId="4" fillId="3" borderId="22" xfId="1" applyNumberFormat="1" applyFont="1" applyFill="1" applyBorder="1" applyAlignment="1" applyProtection="1">
      <alignment horizontal="right"/>
    </xf>
    <xf numFmtId="43" fontId="4" fillId="4" borderId="23" xfId="1" applyFont="1" applyFill="1" applyBorder="1" applyAlignment="1" applyProtection="1">
      <alignment horizontal="right"/>
    </xf>
    <xf numFmtId="0" fontId="9" fillId="5" borderId="14" xfId="0" applyFont="1" applyFill="1" applyBorder="1" applyAlignment="1">
      <alignment wrapText="1"/>
    </xf>
    <xf numFmtId="164" fontId="8" fillId="2" borderId="24" xfId="1" applyNumberFormat="1" applyFont="1" applyFill="1" applyBorder="1" applyAlignment="1" applyProtection="1">
      <alignment horizontal="right"/>
    </xf>
    <xf numFmtId="164" fontId="8" fillId="2" borderId="4" xfId="1" applyNumberFormat="1" applyFont="1" applyFill="1" applyBorder="1" applyAlignment="1" applyProtection="1">
      <alignment horizontal="right"/>
    </xf>
    <xf numFmtId="164" fontId="5" fillId="2" borderId="8" xfId="1" applyNumberFormat="1" applyFont="1" applyFill="1" applyBorder="1" applyAlignment="1" applyProtection="1">
      <alignment horizontal="right"/>
    </xf>
    <xf numFmtId="0" fontId="10" fillId="4" borderId="15" xfId="0" applyFont="1" applyFill="1" applyBorder="1"/>
    <xf numFmtId="164" fontId="11" fillId="4" borderId="18" xfId="1" applyNumberFormat="1" applyFont="1" applyFill="1" applyBorder="1" applyAlignment="1">
      <alignment horizontal="right"/>
    </xf>
    <xf numFmtId="164" fontId="6" fillId="0" borderId="0" xfId="1" applyNumberFormat="1" applyFont="1" applyFill="1" applyBorder="1" applyAlignment="1">
      <alignment horizontal="right"/>
    </xf>
    <xf numFmtId="164" fontId="4" fillId="4" borderId="25" xfId="1" applyNumberFormat="1" applyFont="1" applyFill="1" applyBorder="1" applyAlignment="1">
      <alignment horizontal="right"/>
    </xf>
    <xf numFmtId="164" fontId="11" fillId="4" borderId="26" xfId="1" applyNumberFormat="1" applyFont="1" applyFill="1" applyBorder="1" applyAlignment="1">
      <alignment horizontal="right"/>
    </xf>
    <xf numFmtId="0" fontId="5" fillId="2" borderId="27" xfId="0" applyFont="1" applyFill="1" applyBorder="1"/>
    <xf numFmtId="164" fontId="5" fillId="2" borderId="28" xfId="1" applyNumberFormat="1" applyFont="1" applyFill="1" applyBorder="1" applyAlignment="1">
      <alignment horizontal="right"/>
    </xf>
    <xf numFmtId="164" fontId="4" fillId="0" borderId="20" xfId="1" applyNumberFormat="1" applyFont="1" applyFill="1" applyBorder="1" applyAlignment="1">
      <alignment horizontal="right"/>
    </xf>
    <xf numFmtId="164" fontId="8" fillId="2" borderId="29" xfId="1" applyNumberFormat="1" applyFont="1" applyFill="1" applyBorder="1" applyAlignment="1" applyProtection="1">
      <alignment horizontal="right"/>
    </xf>
    <xf numFmtId="2" fontId="4" fillId="0" borderId="0" xfId="0" applyNumberFormat="1" applyFont="1" applyFill="1"/>
    <xf numFmtId="0" fontId="14" fillId="5" borderId="15" xfId="0" applyFont="1" applyFill="1" applyBorder="1"/>
    <xf numFmtId="0" fontId="15" fillId="7" borderId="14" xfId="0" applyFont="1" applyFill="1" applyBorder="1"/>
    <xf numFmtId="0" fontId="15" fillId="2" borderId="1" xfId="0" applyFont="1" applyFill="1" applyBorder="1"/>
    <xf numFmtId="0" fontId="16" fillId="0" borderId="0" xfId="0" applyFont="1" applyFill="1"/>
    <xf numFmtId="0" fontId="17" fillId="0" borderId="0" xfId="0" applyFont="1" applyFill="1"/>
    <xf numFmtId="0" fontId="0" fillId="0" borderId="21" xfId="0" applyBorder="1"/>
    <xf numFmtId="0" fontId="0" fillId="0" borderId="21" xfId="0" applyBorder="1" applyAlignment="1">
      <alignment horizontal="center" vertical="center" wrapText="1"/>
    </xf>
    <xf numFmtId="0" fontId="10" fillId="5" borderId="14" xfId="0" applyFont="1" applyFill="1" applyBorder="1" applyAlignment="1">
      <alignment wrapText="1"/>
    </xf>
    <xf numFmtId="0" fontId="18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164" fontId="4" fillId="3" borderId="8" xfId="1" applyNumberFormat="1" applyFont="1" applyFill="1" applyBorder="1" applyAlignment="1" applyProtection="1">
      <alignment horizontal="center"/>
    </xf>
    <xf numFmtId="164" fontId="4" fillId="3" borderId="13" xfId="1" applyNumberFormat="1" applyFont="1" applyFill="1" applyBorder="1" applyAlignment="1" applyProtection="1">
      <alignment horizontal="center"/>
    </xf>
    <xf numFmtId="164" fontId="6" fillId="4" borderId="8" xfId="1" applyNumberFormat="1" applyFont="1" applyFill="1" applyBorder="1" applyAlignment="1" applyProtection="1">
      <alignment horizontal="center"/>
    </xf>
    <xf numFmtId="164" fontId="6" fillId="4" borderId="13" xfId="1" applyNumberFormat="1" applyFont="1" applyFill="1" applyBorder="1" applyAlignment="1" applyProtection="1">
      <alignment horizontal="center"/>
    </xf>
    <xf numFmtId="164" fontId="6" fillId="3" borderId="8" xfId="1" applyNumberFormat="1" applyFont="1" applyFill="1" applyBorder="1" applyAlignment="1" applyProtection="1">
      <alignment horizontal="center"/>
    </xf>
    <xf numFmtId="164" fontId="6" fillId="3" borderId="13" xfId="1" applyNumberFormat="1" applyFont="1" applyFill="1" applyBorder="1" applyAlignment="1" applyProtection="1">
      <alignment horizontal="center"/>
    </xf>
    <xf numFmtId="0" fontId="0" fillId="0" borderId="0" xfId="0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I35"/>
  <sheetViews>
    <sheetView tabSelected="1" workbookViewId="0">
      <selection activeCell="B5" sqref="B5"/>
    </sheetView>
  </sheetViews>
  <sheetFormatPr defaultRowHeight="15" x14ac:dyDescent="0.25"/>
  <cols>
    <col min="2" max="2" width="51.7109375" customWidth="1"/>
    <col min="4" max="4" width="10.7109375" customWidth="1"/>
  </cols>
  <sheetData>
    <row r="1" spans="2:9" x14ac:dyDescent="0.25">
      <c r="B1" t="s">
        <v>27</v>
      </c>
    </row>
    <row r="2" spans="2:9" x14ac:dyDescent="0.25">
      <c r="B2" t="s">
        <v>36</v>
      </c>
    </row>
    <row r="3" spans="2:9" ht="30" x14ac:dyDescent="0.25">
      <c r="B3" s="61" t="s">
        <v>37</v>
      </c>
    </row>
    <row r="5" spans="2:9" ht="15.75" thickBot="1" x14ac:dyDescent="0.3"/>
    <row r="6" spans="2:9" ht="45.75" thickBot="1" x14ac:dyDescent="0.3">
      <c r="B6" s="49" t="s">
        <v>32</v>
      </c>
      <c r="C6" s="50" t="s">
        <v>31</v>
      </c>
      <c r="D6" s="50" t="s">
        <v>30</v>
      </c>
      <c r="E6" s="50" t="s">
        <v>24</v>
      </c>
    </row>
    <row r="7" spans="2:9" ht="15.75" thickBot="1" x14ac:dyDescent="0.3">
      <c r="B7" s="49"/>
      <c r="C7" s="49">
        <f>E7*96/100</f>
        <v>240000</v>
      </c>
      <c r="D7" s="49">
        <f>E7*4/100</f>
        <v>10000</v>
      </c>
      <c r="E7" s="49">
        <v>250000</v>
      </c>
      <c r="I7">
        <f>10000/250000*100</f>
        <v>4</v>
      </c>
    </row>
    <row r="8" spans="2:9" ht="15.75" thickBot="1" x14ac:dyDescent="0.3">
      <c r="B8" s="52" t="s">
        <v>23</v>
      </c>
      <c r="C8" s="53"/>
      <c r="D8" s="53"/>
      <c r="E8" s="53"/>
      <c r="F8" s="53"/>
      <c r="G8" s="54"/>
    </row>
    <row r="9" spans="2:9" x14ac:dyDescent="0.25">
      <c r="B9" s="1" t="s">
        <v>0</v>
      </c>
      <c r="C9" s="2"/>
      <c r="D9" s="2"/>
      <c r="E9" s="2">
        <v>50</v>
      </c>
      <c r="F9" s="2" t="s">
        <v>34</v>
      </c>
      <c r="G9" s="2"/>
    </row>
    <row r="10" spans="2:9" x14ac:dyDescent="0.25">
      <c r="B10" s="1" t="s">
        <v>1</v>
      </c>
      <c r="C10" s="2"/>
      <c r="D10" s="2"/>
      <c r="E10" s="2">
        <v>20</v>
      </c>
      <c r="F10" s="2" t="s">
        <v>34</v>
      </c>
      <c r="G10" s="2"/>
    </row>
    <row r="11" spans="2:9" x14ac:dyDescent="0.25">
      <c r="B11" s="1" t="s">
        <v>2</v>
      </c>
      <c r="C11" s="2"/>
      <c r="D11" s="2"/>
      <c r="E11" s="2">
        <v>6</v>
      </c>
      <c r="F11" s="2" t="s">
        <v>34</v>
      </c>
      <c r="G11" s="2"/>
    </row>
    <row r="12" spans="2:9" x14ac:dyDescent="0.25">
      <c r="B12" s="1" t="s">
        <v>18</v>
      </c>
      <c r="C12" s="2"/>
      <c r="D12" s="3"/>
      <c r="E12" s="2">
        <v>6</v>
      </c>
      <c r="F12" s="2" t="s">
        <v>34</v>
      </c>
      <c r="G12" s="2"/>
    </row>
    <row r="13" spans="2:9" x14ac:dyDescent="0.25">
      <c r="B13" s="47" t="s">
        <v>22</v>
      </c>
      <c r="C13" s="2"/>
      <c r="D13" s="3"/>
      <c r="E13" s="2">
        <v>5.45</v>
      </c>
      <c r="F13" s="2" t="s">
        <v>34</v>
      </c>
      <c r="G13" s="2"/>
    </row>
    <row r="14" spans="2:9" x14ac:dyDescent="0.25">
      <c r="B14" s="1" t="s">
        <v>19</v>
      </c>
      <c r="C14" s="2"/>
      <c r="D14" s="3"/>
      <c r="E14" s="2">
        <f>C30/C7*100</f>
        <v>6</v>
      </c>
      <c r="F14" s="2" t="s">
        <v>34</v>
      </c>
      <c r="G14" s="2"/>
    </row>
    <row r="15" spans="2:9" x14ac:dyDescent="0.25">
      <c r="B15" s="2" t="s">
        <v>33</v>
      </c>
      <c r="C15" s="2"/>
      <c r="D15" s="3"/>
      <c r="E15" s="43">
        <f>C31/C7*100</f>
        <v>4.1538750000000002</v>
      </c>
      <c r="F15" s="2" t="s">
        <v>34</v>
      </c>
      <c r="G15" s="2"/>
    </row>
    <row r="16" spans="2:9" x14ac:dyDescent="0.25">
      <c r="B16" s="48" t="s">
        <v>25</v>
      </c>
      <c r="C16" s="2"/>
      <c r="D16" s="3"/>
      <c r="E16" s="43">
        <f>C32/C7*100</f>
        <v>2.4038461538461542</v>
      </c>
      <c r="F16" s="2" t="s">
        <v>34</v>
      </c>
      <c r="G16" s="2"/>
    </row>
    <row r="17" spans="2:7" x14ac:dyDescent="0.25">
      <c r="B17" s="48" t="s">
        <v>26</v>
      </c>
      <c r="C17" s="2"/>
      <c r="D17" s="3"/>
      <c r="E17" s="43">
        <f>SUM(E9:E16)</f>
        <v>100.00772115384616</v>
      </c>
      <c r="F17" s="2" t="s">
        <v>34</v>
      </c>
      <c r="G17" s="2"/>
    </row>
    <row r="18" spans="2:7" x14ac:dyDescent="0.25">
      <c r="B18" s="2"/>
      <c r="C18" s="2"/>
      <c r="D18" s="3"/>
      <c r="E18" s="2"/>
      <c r="F18" s="2"/>
      <c r="G18" s="2"/>
    </row>
    <row r="19" spans="2:7" ht="15.75" thickBot="1" x14ac:dyDescent="0.3">
      <c r="B19" s="2"/>
      <c r="C19" s="2"/>
      <c r="D19" s="3"/>
      <c r="E19" s="2"/>
      <c r="F19" s="2"/>
      <c r="G19" s="2"/>
    </row>
    <row r="20" spans="2:7" ht="36.75" thickBot="1" x14ac:dyDescent="0.3">
      <c r="B20" s="4" t="s">
        <v>3</v>
      </c>
      <c r="C20" s="5" t="s">
        <v>4</v>
      </c>
      <c r="D20" s="6" t="s">
        <v>5</v>
      </c>
      <c r="E20" s="7"/>
      <c r="F20" s="4" t="s">
        <v>6</v>
      </c>
      <c r="G20" s="8" t="s">
        <v>7</v>
      </c>
    </row>
    <row r="21" spans="2:7" ht="15.75" thickBot="1" x14ac:dyDescent="0.3">
      <c r="B21" s="9" t="s">
        <v>8</v>
      </c>
      <c r="C21" s="10">
        <f>C7+D7</f>
        <v>250000</v>
      </c>
      <c r="D21" s="55"/>
      <c r="E21" s="11"/>
      <c r="F21" s="12">
        <f>C21/12</f>
        <v>20833.333333333332</v>
      </c>
      <c r="G21" s="57">
        <f>+D26/12</f>
        <v>0</v>
      </c>
    </row>
    <row r="22" spans="2:7" x14ac:dyDescent="0.25">
      <c r="B22" s="13" t="s">
        <v>9</v>
      </c>
      <c r="C22" s="14">
        <f>(C7)*E9/100</f>
        <v>120000</v>
      </c>
      <c r="D22" s="56"/>
      <c r="E22" s="11"/>
      <c r="F22" s="15">
        <f t="shared" ref="F22:F26" si="0">+C22/12</f>
        <v>10000</v>
      </c>
      <c r="G22" s="58"/>
    </row>
    <row r="23" spans="2:7" x14ac:dyDescent="0.25">
      <c r="B23" s="16" t="s">
        <v>10</v>
      </c>
      <c r="C23" s="17">
        <f>C7*E10/100</f>
        <v>48000</v>
      </c>
      <c r="D23" s="56"/>
      <c r="E23" s="11"/>
      <c r="F23" s="15">
        <f t="shared" si="0"/>
        <v>4000</v>
      </c>
      <c r="G23" s="58"/>
    </row>
    <row r="24" spans="2:7" x14ac:dyDescent="0.25">
      <c r="B24" s="16" t="s">
        <v>11</v>
      </c>
      <c r="C24" s="17">
        <f>C7*E11/100</f>
        <v>14400</v>
      </c>
      <c r="D24" s="56"/>
      <c r="E24" s="11"/>
      <c r="F24" s="15">
        <f t="shared" si="0"/>
        <v>1200</v>
      </c>
      <c r="G24" s="58"/>
    </row>
    <row r="25" spans="2:7" x14ac:dyDescent="0.25">
      <c r="B25" s="16" t="s">
        <v>12</v>
      </c>
      <c r="C25" s="17">
        <f>C7*E12/100</f>
        <v>14400</v>
      </c>
      <c r="D25" s="56"/>
      <c r="E25" s="11"/>
      <c r="F25" s="15">
        <f t="shared" si="0"/>
        <v>1200</v>
      </c>
      <c r="G25" s="58"/>
    </row>
    <row r="26" spans="2:7" ht="15.75" thickBot="1" x14ac:dyDescent="0.3">
      <c r="B26" s="44" t="s">
        <v>20</v>
      </c>
      <c r="C26" s="18">
        <f>C7*E13/100</f>
        <v>13080</v>
      </c>
      <c r="D26" s="56"/>
      <c r="E26" s="11"/>
      <c r="F26" s="15">
        <f t="shared" si="0"/>
        <v>1090</v>
      </c>
      <c r="G26" s="58"/>
    </row>
    <row r="27" spans="2:7" ht="15.75" thickBot="1" x14ac:dyDescent="0.3">
      <c r="B27" s="22" t="s">
        <v>15</v>
      </c>
      <c r="C27" s="23"/>
      <c r="D27" s="24">
        <f>ROUND(SUM(C22:C27),0)</f>
        <v>209880</v>
      </c>
      <c r="E27" s="11"/>
      <c r="F27" s="25"/>
      <c r="G27" s="26">
        <f>ROUND(SUM(F22:F27),0)</f>
        <v>17490</v>
      </c>
    </row>
    <row r="28" spans="2:7" x14ac:dyDescent="0.25">
      <c r="B28" s="27" t="s">
        <v>16</v>
      </c>
      <c r="C28" s="28">
        <f>D7</f>
        <v>10000</v>
      </c>
      <c r="D28" s="59"/>
      <c r="E28" s="11"/>
      <c r="F28" s="15">
        <f t="shared" ref="F28:F32" si="1">+C28/12</f>
        <v>833.33333333333337</v>
      </c>
      <c r="G28" s="57">
        <f>+D28/12</f>
        <v>0</v>
      </c>
    </row>
    <row r="29" spans="2:7" x14ac:dyDescent="0.25">
      <c r="B29" s="45" t="s">
        <v>21</v>
      </c>
      <c r="C29" s="17"/>
      <c r="D29" s="60"/>
      <c r="E29" s="11"/>
      <c r="F29" s="29"/>
      <c r="G29" s="58"/>
    </row>
    <row r="30" spans="2:7" x14ac:dyDescent="0.25">
      <c r="B30" s="51" t="s">
        <v>28</v>
      </c>
      <c r="C30" s="17">
        <f>C22*12/100</f>
        <v>14400</v>
      </c>
      <c r="D30" s="60"/>
      <c r="E30" s="11"/>
      <c r="F30" s="15">
        <f t="shared" si="1"/>
        <v>1200</v>
      </c>
      <c r="G30" s="58"/>
    </row>
    <row r="31" spans="2:7" ht="24.75" x14ac:dyDescent="0.25">
      <c r="B31" s="30" t="s">
        <v>35</v>
      </c>
      <c r="C31" s="17">
        <f>D27*4.75/100</f>
        <v>9969.2999999999993</v>
      </c>
      <c r="D31" s="60"/>
      <c r="E31" s="11"/>
      <c r="F31" s="15">
        <f t="shared" si="1"/>
        <v>830.77499999999998</v>
      </c>
      <c r="G31" s="58"/>
    </row>
    <row r="32" spans="2:7" ht="15.75" thickBot="1" x14ac:dyDescent="0.3">
      <c r="B32" s="19" t="s">
        <v>14</v>
      </c>
      <c r="C32" s="18">
        <f>(C22)/12/26*15</f>
        <v>5769.2307692307695</v>
      </c>
      <c r="D32" s="20"/>
      <c r="E32" s="11"/>
      <c r="F32" s="15">
        <f t="shared" si="1"/>
        <v>480.76923076923077</v>
      </c>
      <c r="G32" s="21"/>
    </row>
    <row r="33" spans="2:7" ht="15.75" thickBot="1" x14ac:dyDescent="0.3">
      <c r="B33" s="46" t="s">
        <v>29</v>
      </c>
      <c r="C33" s="31"/>
      <c r="D33" s="26">
        <f>SUM(C28:C32)</f>
        <v>40138.530769230769</v>
      </c>
      <c r="E33" s="11"/>
      <c r="F33" s="32"/>
      <c r="G33" s="33">
        <f>SUM(F28:F32)</f>
        <v>3344.8775641025645</v>
      </c>
    </row>
    <row r="34" spans="2:7" ht="15.75" thickBot="1" x14ac:dyDescent="0.3">
      <c r="B34" s="34" t="s">
        <v>13</v>
      </c>
      <c r="C34" s="35"/>
      <c r="D34" s="35">
        <v>0</v>
      </c>
      <c r="E34" s="36"/>
      <c r="F34" s="37"/>
      <c r="G34" s="38">
        <f>+D34/12</f>
        <v>0</v>
      </c>
    </row>
    <row r="35" spans="2:7" ht="15.75" thickBot="1" x14ac:dyDescent="0.3">
      <c r="B35" s="39" t="s">
        <v>17</v>
      </c>
      <c r="C35" s="40"/>
      <c r="D35" s="40">
        <f>D27+D33</f>
        <v>250018.53076923077</v>
      </c>
      <c r="E35" s="41"/>
      <c r="F35" s="42"/>
      <c r="G35" s="26">
        <f>G27+G33</f>
        <v>20834.877564102564</v>
      </c>
    </row>
  </sheetData>
  <mergeCells count="5">
    <mergeCell ref="B8:G8"/>
    <mergeCell ref="D21:D26"/>
    <mergeCell ref="G21:G26"/>
    <mergeCell ref="D28:D31"/>
    <mergeCell ref="G28:G31"/>
  </mergeCells>
  <dataValidations count="2">
    <dataValidation allowBlank="1" showInputMessage="1" showErrorMessage="1" promptTitle="Put Bonus + LTA amount" sqref="C28"/>
    <dataValidation allowBlank="1" showInputMessage="1" showErrorMessage="1" errorTitle="Don't enter" sqref="C21"/>
  </dataValidations>
  <pageMargins left="0.7" right="0.7" top="0.75" bottom="0.75" header="0.3" footer="0.3"/>
  <pageSetup paperSize="9" orientation="portrait" horizontalDpi="30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UmaMaheswar</dc:creator>
  <cp:lastModifiedBy>UmaMaheswar</cp:lastModifiedBy>
  <dcterms:created xsi:type="dcterms:W3CDTF">2015-05-29T16:17:13Z</dcterms:created>
  <dcterms:modified xsi:type="dcterms:W3CDTF">2015-05-30T16:49:46Z</dcterms:modified>
</cp:coreProperties>
</file>